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ة التنمية الأهلية بالشيحية\الميزانية\ميزانية 2023م\المرفوع للمحاسب القانوني 2023م\"/>
    </mc:Choice>
  </mc:AlternateContent>
  <bookViews>
    <workbookView xWindow="-105" yWindow="-105" windowWidth="23250" windowHeight="12570" activeTab="3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D211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210" i="1" s="1"/>
  <c r="D134" i="1"/>
  <c r="E19" i="4"/>
  <c r="D256" i="1"/>
  <c r="H293" i="1"/>
  <c r="H5" i="1"/>
  <c r="D257" i="1"/>
  <c r="E38" i="1"/>
  <c r="D38" i="1" s="1"/>
  <c r="D7" i="1"/>
  <c r="F293" i="1" l="1"/>
  <c r="F5" i="1"/>
  <c r="E6" i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H12" i="2"/>
  <c r="I12" i="2"/>
  <c r="J12" i="2"/>
  <c r="K12" i="2"/>
  <c r="L12" i="2"/>
  <c r="D12" i="2"/>
  <c r="E25" i="4" l="1"/>
  <c r="E28" i="4" s="1"/>
  <c r="K9" i="8" s="1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<sst xmlns="http://schemas.openxmlformats.org/spreadsheetml/2006/main" count="554" uniqueCount="447">
  <si>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</si>
  <si>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</si>
  <si>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</si>
  <si>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</si>
  <si>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</si>
  <si>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</si>
  <si>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</si>
  <si>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</si>
  <si>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</si>
  <si>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</si>
  <si>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</si>
  <si>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</si>
  <si>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</si>
  <si>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</si>
  <si>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</si>
  <si>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</si>
  <si>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</si>
  <si>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</si>
  <si>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</si>
  <si>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</si>
  <si>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</si>
  <si>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</si>
  <si>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</si>
  <si>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</si>
  <si>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</si>
  <si>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</si>
  <si>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</si>
  <si>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</si>
  <si>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</si>
  <si>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</si>
  <si>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</si>
  <si>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</si>
  <si>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</si>
  <si>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</si>
  <si>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</si>
  <si>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</si>
  <si>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</si>
  <si>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</si>
  <si>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</si>
  <si>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</si>
  <si>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</si>
  <si>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</si>
  <si>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</si>
  <si>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</si>
  <si>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</si>
  <si>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</si>
  <si>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</si>
  <si>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</si>
  <si>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</si>
  <si>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</si>
  <si>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</si>
  <si>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</si>
  <si>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</si>
  <si>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</si>
  <si>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</si>
  <si>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</si>
  <si>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</si>
  <si>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</si>
  <si>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</si>
  <si>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</si>
  <si>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</si>
  <si>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</si>
  <si>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</si>
  <si>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</si>
  <si>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</si>
  <si>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</si>
  <si>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</si>
  <si>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</si>
  <si>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</si>
  <si>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</si>
  <si>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</si>
  <si>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</si>
  <si>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</si>
  <si>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</si>
  <si>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</si>
  <si>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</si>
  <si>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</si>
  <si>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</si>
  <si>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</si>
  <si>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</si>
  <si>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</si>
  <si>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</si>
  <si>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</si>
  <si>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</si>
  <si>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</si>
  <si>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</si>
  <si>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</si>
  <si>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</si>
  <si>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</si>
  <si>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</si>
  <si>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</si>
  <si>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</si>
  <si>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</si>
  <si>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</si>
  <si>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</si>
  <si>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</si>
  <si>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</si>
  <si>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</si>
  <si>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</si>
  <si>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</si>
  <si>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</si>
  <si>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</si>
  <si>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</si>
  <si>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</si>
  <si>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</si>
  <si>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</si>
  <si>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</si>
  <si>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</si>
  <si>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</si>
  <si>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</si>
  <si>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</si>
  <si>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</si>
  <si>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</si>
  <si>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</si>
  <si>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</si>
  <si>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</si>
  <si>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</si>
  <si>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</si>
  <si>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</si>
  <si>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</si>
  <si>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</si>
  <si>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</si>
  <si>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</si>
  <si>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</si>
  <si>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</si>
  <si>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</si>
  <si>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</si>
  <si>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</si>
  <si>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</si>
  <si>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</si>
  <si>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</si>
  <si>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</si>
  <si>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</si>
  <si>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</si>
  <si>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</si>
  <si>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</si>
  <si>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</si>
  <si>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</si>
  <si>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</si>
  <si>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</si>
  <si>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</si>
  <si>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</si>
  <si>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</si>
  <si>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</si>
  <si>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</si>
  <si>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</si>
  <si>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</si>
  <si>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</si>
  <si>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</si>
  <si>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</si>
  <si>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</si>
  <si>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</si>
  <si>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</si>
  <si>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</si>
  <si>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</si>
  <si>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</si>
  <si>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</si>
  <si>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</si>
  <si>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</si>
  <si>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</si>
  <si>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</si>
  <si>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</si>
  <si>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</si>
  <si>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</si>
  <si>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</si>
  <si>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</si>
  <si>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</si>
  <si>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</si>
  <si>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</si>
  <si>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</si>
  <si>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</si>
  <si>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</si>
  <si>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</si>
  <si>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</si>
  <si>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</si>
  <si>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</si>
  <si>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</si>
  <si>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</si>
  <si>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</si>
  <si>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</si>
  <si>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</si>
  <si>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</si>
  <si>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</si>
  <si>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</si>
  <si>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</si>
  <si>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</si>
  <si>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</si>
  <si>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</si>
  <si>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</si>
  <si>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</si>
  <si>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</si>
  <si>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</si>
  <si>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</si>
  <si>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</si>
  <si>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</si>
  <si>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</si>
  <si>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</si>
  <si>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</si>
  <si>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</si>
  <si>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</si>
  <si>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</si>
  <si>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</si>
  <si>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</si>
  <si>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</si>
  <si>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</si>
  <si>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</si>
  <si>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</si>
  <si>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</si>
  <si>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</si>
  <si>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</si>
  <si>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</si>
  <si>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</si>
  <si>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</si>
  <si>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</si>
  <si>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</si>
  <si>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</si>
  <si>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</si>
  <si>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</si>
  <si>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</si>
  <si>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</si>
  <si>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</si>
  <si>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</si>
  <si>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</si>
  <si>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</si>
  <si>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</si>
  <si>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</si>
  <si>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</si>
  <si>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</si>
  <si>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</si>
  <si>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</si>
  <si>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</si>
  <si>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</si>
  <si>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</si>
  <si>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</si>
  <si>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</si>
  <si>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</si>
  <si>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</si>
  <si>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</si>
  <si>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</si>
  <si>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</si>
  <si>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</si>
  <si>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</si>
  <si>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</si>
  <si>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</si>
  <si>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</si>
  <si>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</si>
  <si>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</si>
  <si>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</si>
  <si>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</si>
  <si>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</si>
  <si>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</si>
  <si>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</si>
  <si>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</si>
  <si>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</si>
  <si>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</si>
  <si>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</si>
  <si>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</si>
  <si>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</si>
  <si>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</si>
  <si>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</si>
  <si>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</si>
  <si>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</si>
  <si>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</si>
  <si>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</si>
  <si>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</si>
  <si>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</si>
  <si>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</si>
  <si>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</si>
  <si>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</si>
  <si>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</si>
  <si>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</si>
  <si>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</si>
  <si>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</si>
  <si>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</si>
  <si>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</si>
  <si>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</si>
  <si>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</si>
  <si>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</si>
  <si>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</si>
  <si>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</si>
  <si>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</si>
  <si>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</si>
  <si>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</si>
  <si>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</si>
  <si>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</si>
  <si>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</si>
  <si>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</si>
  <si>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</si>
  <si>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</si>
  <si>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</si>
  <si>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</si>
  <si>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</si>
  <si>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</si>
  <si>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</si>
  <si>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</si>
  <si>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</si>
  <si>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</si>
  <si>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</si>
  <si>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</si>
  <si>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</si>
  <si>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</si>
  <si>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</si>
  <si>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</si>
  <si>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</si>
  <si>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</si>
  <si>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</si>
  <si>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</si>
  <si>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</si>
  <si>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</si>
  <si>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</si>
  <si>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</si>
  <si>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</si>
  <si>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</si>
  <si>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</si>
  <si>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</si>
  <si>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</si>
  <si>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</si>
  <si>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</si>
  <si>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</si>
  <si>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</si>
  <si>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</si>
  <si>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</si>
  <si>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</si>
  <si>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</si>
  <si>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</si>
  <si>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</si>
  <si>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</si>
  <si>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</si>
  <si>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</si>
  <si>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</si>
  <si>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</si>
  <si>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</si>
  <si>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</si>
  <si>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</si>
  <si>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</si>
  <si>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</si>
  <si>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</si>
  <si>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</si>
  <si>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</si>
  <si>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</si>
  <si>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</si>
  <si>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</si>
  <si>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</si>
  <si>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</si>
  <si>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</si>
  <si>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</si>
  <si>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</si>
  <si>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</si>
  <si>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</si>
  <si>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</si>
  <si>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</si>
  <si>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</si>
  <si>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</si>
  <si>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</si>
  <si>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</si>
  <si>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</si>
  <si>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</si>
  <si>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</si>
  <si>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</si>
  <si>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</si>
  <si>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</si>
  <si>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</si>
  <si>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</si>
  <si>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</si>
  <si>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</si>
  <si>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</si>
  <si>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</si>
  <si>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</si>
  <si>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</si>
  <si>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</si>
  <si>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</si>
  <si>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</si>
  <si>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</si>
  <si>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</si>
  <si>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</si>
  <si>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</si>
  <si>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</si>
  <si>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</si>
  <si>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</si>
  <si>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</si>
  <si>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</si>
  <si>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</si>
  <si>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</si>
  <si>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</si>
  <si>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</si>
  <si>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</si>
  <si>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</si>
  <si>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</si>
  <si>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</si>
  <si>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</si>
  <si>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</si>
  <si>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</si>
  <si>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</si>
  <si>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</si>
  <si>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</si>
  <si>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</si>
  <si>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</si>
  <si>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</si>
  <si>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</si>
  <si>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</si>
  <si>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</si>
  <si>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</si>
  <si>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</si>
  <si>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</si>
  <si>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</si>
  <si>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</si>
  <si>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</si>
  <si>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</si>
  <si>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</si>
  <si>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</si>
  <si>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</si>
  <si>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</si>
  <si>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</si>
  <si>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</si>
  <si>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</si>
  <si>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</si>
  <si>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</si>
  <si>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</si>
  <si>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</si>
  <si>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</si>
  <si>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</si>
  <si>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</si>
  <si>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</si>
  <si>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</si>
  <si>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</si>
  <si>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</si>
  <si>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</si>
  <si>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</si>
  <si>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</si>
  <si>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</si>
  <si>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</si>
  <si>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</si>
  <si>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</si>
  <si>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</si>
  <si>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</si>
  <si>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</si>
  <si>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</si>
  <si>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</si>
  <si>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</si>
  <si>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</si>
  <si>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</si>
  <si>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</si>
  <si>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</si>
  <si>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2022      الى 30 / 9 / 2022    </t>
  </si>
  <si>
    <t xml:space="preserve">تقرير بالأصول الثابتة بتاريخ 30 /  9 /   2022م </t>
  </si>
  <si>
    <t>تقرير بالإلتزامات وصافي اًلأصول بتاريخ 30 /  9 /    2022م</t>
  </si>
  <si>
    <t xml:space="preserve">تقرير إيرادات ومصروفات البرامج والأنشطة المقيدة للفترة من 1 /  7 / 2022م      الى  30 / 9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</si>
</sst>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7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0" fillId="0" borderId="0" xfId="0" applyNumberFormat="1"/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266699</xdr:colOff>
      <xdr:row>36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54292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بالشيحية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(893423.92)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:1443/09/13هـ       ترخيص رقم 4182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1428/01/10هـ     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البكيرية - مركز الشيحية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0551230064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0551230064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533229113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taen0077@gmail.com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workbookViewId="0">
      <selection activeCell="J27" sqref="J27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893423.92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2" t="s">
        <v>36</v>
      </c>
      <c r="C5" s="255" t="s">
        <v>93</v>
      </c>
      <c r="D5" s="255"/>
      <c r="E5" s="255"/>
      <c r="F5" s="255"/>
      <c r="G5" s="255" t="s">
        <v>94</v>
      </c>
      <c r="H5" s="256"/>
    </row>
    <row r="6" spans="2:12" ht="31.5" customHeight="1" x14ac:dyDescent="0.2">
      <c r="B6" s="253"/>
      <c r="C6" s="257" t="s">
        <v>95</v>
      </c>
      <c r="D6" s="258"/>
      <c r="E6" s="257" t="s">
        <v>185</v>
      </c>
      <c r="F6" s="258"/>
      <c r="G6" s="259" t="s">
        <v>94</v>
      </c>
      <c r="H6" s="261" t="s">
        <v>98</v>
      </c>
    </row>
    <row r="7" spans="2:12" ht="16.5" thickBot="1" x14ac:dyDescent="0.25">
      <c r="B7" s="254"/>
      <c r="C7" s="145" t="s">
        <v>93</v>
      </c>
      <c r="D7" s="145" t="s">
        <v>186</v>
      </c>
      <c r="E7" s="145" t="s">
        <v>96</v>
      </c>
      <c r="F7" s="145" t="s">
        <v>97</v>
      </c>
      <c r="G7" s="260"/>
      <c r="H7" s="262"/>
      <c r="I7" s="80"/>
      <c r="J7" s="81"/>
      <c r="K7" s="81"/>
    </row>
    <row r="8" spans="2:12" ht="21" thickTop="1" x14ac:dyDescent="0.2">
      <c r="B8" s="249" t="s">
        <v>112</v>
      </c>
      <c r="C8" s="250"/>
      <c r="D8" s="250"/>
      <c r="E8" s="250"/>
      <c r="F8" s="250"/>
      <c r="G8" s="250"/>
      <c r="H8" s="251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9" t="s">
        <v>113</v>
      </c>
      <c r="C21" s="250"/>
      <c r="D21" s="250"/>
      <c r="E21" s="250"/>
      <c r="F21" s="250"/>
      <c r="G21" s="250"/>
      <c r="H21" s="251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3" t="s">
        <v>179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ht="15" thickBot="1" x14ac:dyDescent="0.25"/>
    <row r="5" spans="2:14" ht="30.75" customHeight="1" thickTop="1" x14ac:dyDescent="0.2">
      <c r="B5" s="266" t="s">
        <v>90</v>
      </c>
      <c r="C5" s="271" t="s">
        <v>86</v>
      </c>
      <c r="D5" s="271" t="s">
        <v>87</v>
      </c>
      <c r="E5" s="271" t="s">
        <v>88</v>
      </c>
      <c r="F5" s="271" t="s">
        <v>91</v>
      </c>
      <c r="G5" s="268" t="s">
        <v>436</v>
      </c>
      <c r="H5" s="269"/>
      <c r="I5" s="269"/>
      <c r="J5" s="269"/>
      <c r="K5" s="270"/>
      <c r="L5" s="273" t="s">
        <v>89</v>
      </c>
      <c r="M5" s="264" t="s">
        <v>441</v>
      </c>
      <c r="N5" s="264" t="s">
        <v>184</v>
      </c>
    </row>
    <row r="6" spans="2:14" ht="15" customHeight="1" thickBot="1" x14ac:dyDescent="0.3">
      <c r="B6" s="267"/>
      <c r="C6" s="272"/>
      <c r="D6" s="272"/>
      <c r="E6" s="272"/>
      <c r="F6" s="272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4"/>
      <c r="M6" s="265"/>
      <c r="N6" s="265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abSelected="1" workbookViewId="0">
      <selection activeCell="F16" sqref="F16"/>
    </sheetView>
  </sheetViews>
  <sheetFormatPr defaultRowHeight="14.25" x14ac:dyDescent="0.2"/>
  <cols>
    <col min="2" max="2" width="8.125" bestFit="1" customWidth="1"/>
    <col min="3" max="3" width="32.125" customWidth="1"/>
    <col min="4" max="4" width="12.375" bestFit="1" customWidth="1"/>
    <col min="13" max="13" width="1.375" customWidth="1"/>
  </cols>
  <sheetData>
    <row r="2" spans="2:16" ht="21" thickBot="1" x14ac:dyDescent="0.35">
      <c r="C2" s="275" t="s">
        <v>178</v>
      </c>
      <c r="D2" s="275"/>
      <c r="E2" s="275"/>
      <c r="F2" s="275"/>
      <c r="G2" s="275"/>
      <c r="H2" s="275"/>
      <c r="I2" s="275"/>
      <c r="J2" s="275"/>
      <c r="K2" s="275"/>
      <c r="L2" s="275"/>
    </row>
    <row r="3" spans="2:16" ht="23.25" thickBot="1" x14ac:dyDescent="0.25">
      <c r="B3" s="276" t="s">
        <v>188</v>
      </c>
      <c r="C3" s="281" t="s">
        <v>114</v>
      </c>
      <c r="D3" s="278" t="s">
        <v>37</v>
      </c>
      <c r="E3" s="279"/>
      <c r="F3" s="280"/>
      <c r="G3" s="278" t="s">
        <v>38</v>
      </c>
      <c r="H3" s="279"/>
      <c r="I3" s="280"/>
      <c r="J3" s="278" t="s">
        <v>39</v>
      </c>
      <c r="K3" s="279"/>
      <c r="L3" s="280"/>
      <c r="N3" s="278" t="s">
        <v>85</v>
      </c>
      <c r="O3" s="279"/>
      <c r="P3" s="280"/>
    </row>
    <row r="4" spans="2:16" ht="22.5" thickBot="1" x14ac:dyDescent="0.25">
      <c r="B4" s="277"/>
      <c r="C4" s="282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47">
        <v>12000</v>
      </c>
      <c r="I11" s="217"/>
      <c r="J11" s="219"/>
      <c r="K11" s="219"/>
      <c r="L11" s="219"/>
      <c r="N11" s="141">
        <f t="shared" si="0"/>
        <v>0</v>
      </c>
      <c r="O11" s="141">
        <f t="shared" si="1"/>
        <v>12000</v>
      </c>
      <c r="P11" s="141">
        <f t="shared" si="2"/>
        <v>12000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12000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12000</v>
      </c>
      <c r="P12" s="6">
        <f t="shared" si="2"/>
        <v>12000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8">
        <v>3050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3050</v>
      </c>
      <c r="O14" s="141">
        <f t="shared" si="1"/>
        <v>0</v>
      </c>
      <c r="P14" s="141">
        <f t="shared" si="2"/>
        <v>3050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3050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3050</v>
      </c>
      <c r="O19" s="6">
        <f t="shared" si="1"/>
        <v>0</v>
      </c>
      <c r="P19" s="6">
        <f t="shared" si="2"/>
        <v>3050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3050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12000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3050</v>
      </c>
      <c r="O26" s="9">
        <f t="shared" si="1"/>
        <v>12000</v>
      </c>
      <c r="P26" s="9">
        <f t="shared" si="2"/>
        <v>15050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3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0.125" bestFit="1" customWidth="1"/>
    <col min="5" max="5" width="9.125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3" t="s">
        <v>443</v>
      </c>
      <c r="C2" s="283"/>
      <c r="D2" s="283"/>
      <c r="E2" s="283"/>
      <c r="F2" s="283"/>
      <c r="G2" s="283"/>
      <c r="H2" s="283"/>
      <c r="I2" s="283"/>
      <c r="J2" s="283"/>
      <c r="K2" s="283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58711.839999999997</v>
      </c>
      <c r="E5" s="223">
        <f>E6</f>
        <v>6185.34</v>
      </c>
      <c r="F5" s="224">
        <f>F210</f>
        <v>52526.5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6185.34</v>
      </c>
      <c r="E6" s="226">
        <f>E7+E38+E134+E190</f>
        <v>6185.34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5361.6</v>
      </c>
      <c r="E7" s="226">
        <f>E8+E17</f>
        <v>5361.6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5361.6</v>
      </c>
      <c r="E8" s="226">
        <f>SUM(E9:E16)</f>
        <v>5361.6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5361.6</v>
      </c>
      <c r="E16" s="247">
        <v>5361.6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823.74</v>
      </c>
      <c r="E134" s="226">
        <f>SUM(E135,E137,E144,E150,E155,E157,E159,E161,E163,E165,E167,E169,E171,E183)</f>
        <v>823.74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55.16</v>
      </c>
      <c r="E161" s="226">
        <f>E162</f>
        <v>55.16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55.16</v>
      </c>
      <c r="E162">
        <v>55.16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226.7</v>
      </c>
      <c r="E163" s="226">
        <f>E164</f>
        <v>226.7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226.7</v>
      </c>
      <c r="E164">
        <v>226.7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68.930000000000007</v>
      </c>
      <c r="E165" s="226">
        <f>E166</f>
        <v>68.930000000000007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68.930000000000007</v>
      </c>
      <c r="E166">
        <v>68.930000000000007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185.45</v>
      </c>
      <c r="E167" s="226">
        <f>E168</f>
        <v>185.45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185.45</v>
      </c>
      <c r="E168">
        <v>185.45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287.5</v>
      </c>
      <c r="E171" s="226">
        <f>SUM(E172:E182)</f>
        <v>287.5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287.5</v>
      </c>
      <c r="E172">
        <v>287.5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52526.5</v>
      </c>
      <c r="E210" s="228"/>
      <c r="F210" s="227">
        <f>SUM(F211,F249)</f>
        <v>52526.5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52526.5</v>
      </c>
      <c r="E211" s="232"/>
      <c r="F211" s="227">
        <f>SUM(F212,F214,F223,F232,F238)</f>
        <v>52526.5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12000</v>
      </c>
      <c r="E214" s="232"/>
      <c r="F214" s="227">
        <f>SUM(F215:F222)</f>
        <v>12000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12000</v>
      </c>
      <c r="E222" s="232"/>
      <c r="F222" s="247">
        <v>12000</v>
      </c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40526.5</v>
      </c>
      <c r="E238" s="232"/>
      <c r="F238" s="227">
        <f>SUM(F239:F248)</f>
        <v>40526.5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6031.5</v>
      </c>
      <c r="E240" s="232"/>
      <c r="F240" s="247">
        <v>6031.5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12000</v>
      </c>
      <c r="E243" s="232"/>
      <c r="F243" s="247">
        <v>12000</v>
      </c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22495</v>
      </c>
      <c r="E244" s="232"/>
      <c r="F244" s="247">
        <v>22495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58711.839999999997</v>
      </c>
      <c r="E293" s="243">
        <f>E5</f>
        <v>6185.34</v>
      </c>
      <c r="F293" s="243">
        <f>F210</f>
        <v>52526.5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20" sqref="D20"/>
    </sheetView>
  </sheetViews>
  <sheetFormatPr defaultRowHeight="14.25" x14ac:dyDescent="0.2"/>
  <cols>
    <col min="3" max="3" width="44.375" customWidth="1"/>
    <col min="4" max="4" width="10.875" bestFit="1" customWidth="1"/>
    <col min="5" max="5" width="9.875" bestFit="1" customWidth="1"/>
    <col min="6" max="6" width="17.625" customWidth="1"/>
  </cols>
  <sheetData>
    <row r="2" spans="2:6" ht="20.25" x14ac:dyDescent="0.3">
      <c r="B2" s="286" t="s">
        <v>444</v>
      </c>
      <c r="C2" s="286"/>
      <c r="D2" s="286"/>
      <c r="E2" s="286"/>
      <c r="F2" s="286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7">
        <v>494920.14</v>
      </c>
      <c r="E7" s="247">
        <v>537758.24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494920.14</v>
      </c>
      <c r="E15" s="161">
        <f>SUM(E7:E14)</f>
        <v>537758.24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7">
        <v>280288</v>
      </c>
      <c r="E17" s="247">
        <v>280288</v>
      </c>
      <c r="F17" s="160"/>
    </row>
    <row r="18" spans="2:6" ht="21" customHeight="1" x14ac:dyDescent="0.2">
      <c r="B18" s="207">
        <v>122</v>
      </c>
      <c r="C18" s="208" t="s">
        <v>54</v>
      </c>
      <c r="D18" s="247">
        <v>11500</v>
      </c>
      <c r="E18" s="247">
        <v>11500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47">
        <v>375862</v>
      </c>
      <c r="E20" s="247">
        <v>375862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667650</v>
      </c>
      <c r="E22" s="161">
        <f>SUM(E17:E21)</f>
        <v>667650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4" t="s">
        <v>425</v>
      </c>
      <c r="C33" s="285"/>
      <c r="D33" s="166">
        <f>D15+D22+D31</f>
        <v>1162570.1400000001</v>
      </c>
      <c r="E33" s="166">
        <f>E15+E22+E31</f>
        <v>1205408.24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9" zoomScale="96" zoomScaleNormal="96" workbookViewId="0">
      <selection activeCell="F25" sqref="F25:F26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375" bestFit="1" customWidth="1"/>
    <col min="7" max="7" width="23.375" customWidth="1"/>
  </cols>
  <sheetData>
    <row r="2" spans="3:7" ht="20.25" x14ac:dyDescent="0.3">
      <c r="C2" s="286" t="s">
        <v>445</v>
      </c>
      <c r="D2" s="286"/>
      <c r="E2" s="286"/>
      <c r="F2" s="286"/>
      <c r="G2" s="286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269146.21999999997</v>
      </c>
      <c r="F19" s="247">
        <v>268322.48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269146.21999999997</v>
      </c>
      <c r="F22" s="161">
        <f>SUM(F15:F21)</f>
        <v>268322.48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186568.45999999996</v>
      </c>
      <c r="F25" s="204">
        <v>227094.95999999996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706855.46000000008</v>
      </c>
      <c r="F26" s="204">
        <v>709990.8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893423.92</v>
      </c>
      <c r="F28" s="164">
        <f>SUM(F25:F27)</f>
        <v>937085.76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4" t="s">
        <v>433</v>
      </c>
      <c r="D30" s="285"/>
      <c r="E30" s="166">
        <f>E13+E22+E28</f>
        <v>1162570.1400000001</v>
      </c>
      <c r="F30" s="166">
        <f>F13+F22+F28</f>
        <v>1205408.24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7" t="s">
        <v>176</v>
      </c>
      <c r="C3" s="287"/>
      <c r="D3" s="287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6" t="s">
        <v>446</v>
      </c>
      <c r="C2" s="296"/>
      <c r="D2" s="296"/>
      <c r="E2" s="296"/>
      <c r="F2" s="296"/>
      <c r="G2" s="296"/>
      <c r="H2" s="296"/>
      <c r="I2" s="296"/>
      <c r="J2" s="296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0" t="s">
        <v>434</v>
      </c>
      <c r="C5" s="291"/>
      <c r="D5" s="292"/>
      <c r="F5" s="293" t="s">
        <v>435</v>
      </c>
      <c r="G5" s="294"/>
      <c r="H5" s="295"/>
      <c r="J5" s="288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9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12000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-12000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12000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-12000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40526.5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-40526.5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6031.5</v>
      </c>
      <c r="E34" s="117"/>
      <c r="F34" s="124">
        <v>31105002</v>
      </c>
      <c r="G34" s="125" t="s">
        <v>146</v>
      </c>
      <c r="H34" s="175"/>
      <c r="J34" s="140">
        <f t="shared" si="0"/>
        <v>-6031.5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12000</v>
      </c>
      <c r="E37" s="117"/>
      <c r="F37" s="124">
        <v>31105005</v>
      </c>
      <c r="G37" s="125" t="s">
        <v>152</v>
      </c>
      <c r="H37" s="175"/>
      <c r="J37" s="140">
        <f t="shared" si="0"/>
        <v>-12000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22495</v>
      </c>
      <c r="E38" s="117"/>
      <c r="F38" s="124">
        <v>31105006</v>
      </c>
      <c r="G38" s="125" t="s">
        <v>154</v>
      </c>
      <c r="H38" s="175"/>
      <c r="J38" s="140">
        <f t="shared" si="0"/>
        <v>-22495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12000</v>
      </c>
      <c r="J43" s="140">
        <f t="shared" si="0"/>
        <v>12000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52526.5</v>
      </c>
      <c r="E48" s="119"/>
      <c r="F48" s="128"/>
      <c r="G48" s="50" t="s">
        <v>42</v>
      </c>
      <c r="H48" s="177">
        <f>H7+H8+H17+H26+H32+H43</f>
        <v>12000</v>
      </c>
      <c r="J48" s="51">
        <f>H48-D48</f>
        <v>-40526.5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227094.95999999996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186568.45999999996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2024-01-08T09:25:25Z</dcterms:modified>
</cp:coreProperties>
</file>